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f1df16b51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FT-1" sheetId="1" r:id="R9fabf840170c4081"/>
    <x:sheet xmlns:r="http://schemas.openxmlformats.org/officeDocument/2006/relationships" name="SFT-2" sheetId="2" r:id="Rd6b0a180f39644e7"/>
    <x:sheet xmlns:r="http://schemas.openxmlformats.org/officeDocument/2006/relationships" name="SFT-3" sheetId="3" r:id="R95e7bab0e873483c"/>
    <x:sheet xmlns:r="http://schemas.openxmlformats.org/officeDocument/2006/relationships" name="SFT-4" sheetId="4" r:id="Rb67e4f3985984190"/>
    <x:sheet xmlns:r="http://schemas.openxmlformats.org/officeDocument/2006/relationships" name="UNIT-5" sheetId="5" r:id="R17e5e0b7b4e8413a"/>
    <x:sheet xmlns:r="http://schemas.openxmlformats.org/officeDocument/2006/relationships" name="RAW COST BUILD-UP" sheetId="6" r:id="R6dadfcc31ce643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3564D"/>
      <x:name val="Carlito"/>
    </x:font>
    <x:font>
      <x:sz val="10"/>
      <x:color rgb="FF91612F"/>
      <x:name val="Carlito"/>
    </x:font>
    <x:font>
      <x:sz val="10"/>
      <x:color rgb="FF53656A"/>
      <x:name val="Carlito"/>
    </x:font>
    <x:font>
      <x:b/>
      <x:sz val="10"/>
      <x:color rgb="FFFFFFFF"/>
      <x:name val="Carlito"/>
    </x:font>
    <x:font>
      <x:sz val="10"/>
      <x:color rgb="FF263E4B"/>
      <x:name val="Carlito"/>
    </x:font>
    <x:font>
      <x:b/>
      <x:sz val="11"/>
      <x:color rgb="FF173A42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2C3D"/>
      </x:patternFill>
    </x:fill>
    <x:fill>
      <x:patternFill patternType="solid">
        <x:fgColor rgb="FFD5E5DF"/>
      </x:patternFill>
    </x:fill>
    <x:fill>
      <x:patternFill patternType="solid">
        <x:fgColor rgb="FFFFF0D5"/>
      </x:patternFill>
    </x:fill>
    <x:fill>
      <x:patternFill patternType="solid">
        <x:fgColor rgb="FFF4F5F0"/>
      </x:patternFill>
    </x:fill>
    <x:fill>
      <x:patternFill patternType="solid">
        <x:fgColor rgb="FF275162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f2870df364dd3" /><Relationship Type="http://schemas.openxmlformats.org/officeDocument/2006/relationships/theme" Target="/xl/theme/theme1.xml" Id="Ra6e022362464416a" /><Relationship Type="http://schemas.openxmlformats.org/officeDocument/2006/relationships/sharedStrings" Target="/xl/sharedStrings.xml" Id="R54177752a29342e8" /><Relationship Type="http://schemas.openxmlformats.org/officeDocument/2006/relationships/worksheet" Target="/xl/worksheets/sheet1.xml" Id="R9fabf840170c4081" /><Relationship Type="http://schemas.openxmlformats.org/officeDocument/2006/relationships/worksheet" Target="/xl/worksheets/sheet2.xml" Id="Rd6b0a180f39644e7" /><Relationship Type="http://schemas.openxmlformats.org/officeDocument/2006/relationships/worksheet" Target="/xl/worksheets/sheet3.xml" Id="R95e7bab0e873483c" /><Relationship Type="http://schemas.openxmlformats.org/officeDocument/2006/relationships/worksheet" Target="/xl/worksheets/sheet4.xml" Id="Rb67e4f3985984190" /><Relationship Type="http://schemas.openxmlformats.org/officeDocument/2006/relationships/worksheet" Target="/xl/worksheets/sheet5.xml" Id="R17e5e0b7b4e8413a" /><Relationship Type="http://schemas.openxmlformats.org/officeDocument/2006/relationships/worksheet" Target="/xl/worksheets/sheet6.xml" Id="R6dadfcc31ce643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5" hidden="0" customWidth="1"/>
    <x:col min="3" max="3" width="38" hidden="0" customWidth="1"/>
    <x:col min="4" max="4" width="60" hidden="0" customWidth="1"/>
    <x:col min="5" max="5" width="18" hidden="0" customWidth="1"/>
    <x:col min="6" max="6" width="18" hidden="0" customWidth="1"/>
    <x:col min="7" max="7" width="18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1" customHeight="1">
      <x:c r="A1" s="4" t="str">
        <x:v>RESIDENTIAL INTERIOR ESTIMATION  /  SFT-1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5" customHeight="1">
      <x:c r="A2" s="9" t="str">
        <x:v>CEDAR VIEW | 2BHK DEMONSTRATION PROJECT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3" ht="24" customHeight="1">
      <x:c r="A3" s="13" t="str">
        <x:v>FICTIONAL SAMPLE • Format demonstration only • Never a client quotation • Figures are not vendor-approved rates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</x:row>
    <x:row r="4" ht="24" customHeight="1">
      <x:c r="A4" s="17" t="str">
        <x:v>Furniture schedule with dimensions, materials, quantity take-off and unpriced BOQ.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</x:row>
    <x:row r="6" ht="40" customHeight="1">
      <x:c r="A6" s="23" t="str">
        <x:v>Sl. No.</x:v>
      </x:c>
      <x:c r="B6" s="23" t="str">
        <x:v>Room / Area</x:v>
      </x:c>
      <x:c r="C6" s="23" t="str">
        <x:v>Unit name</x:v>
      </x:c>
      <x:c r="D6" s="23" t="str">
        <x:v>Material specifications</x:v>
      </x:c>
      <x:c r="E6" s="23" t="str">
        <x:v>Qty</x:v>
      </x:c>
      <x:c r="F6" s="23" t="str">
        <x:v>Width (ft)</x:v>
      </x:c>
      <x:c r="G6" s="23" t="str">
        <x:v>Height (ft)</x:v>
      </x:c>
      <x:c r="H6" s="23" t="str">
        <x:v>UOM</x:v>
      </x:c>
      <x:c r="I6" s="23" t="str">
        <x:v>Area (Sq.Ft.)</x:v>
      </x:c>
      <x:c r="J6" s="23" t="str">
        <x:v>Rate (₹)</x:v>
      </x:c>
      <x:c r="K6" s="23" t="str">
        <x:v>Amount (₹)</x:v>
      </x:c>
    </x:row>
    <x:row r="7" ht="58" customHeight="1">
      <x:c r="A7" s="30" t="n">
        <x:v>1</x:v>
      </x:c>
      <x:c r="B7" s="30" t="str">
        <x:v>FOYER</x:v>
      </x:c>
      <x:c r="C7" s="30" t="str">
        <x:v>Floating shoe cabinet</x:v>
      </x:c>
      <x:c r="D7" s="30" t="str">
        <x:v>Internal: 18 mm prelam plywood
Exposed: 18 mm laminate-clad plywood
Finish: Matte laminate
Hardware: Soft-close hinges, adjustable shelves</x:v>
      </x:c>
      <x:c r="E7" s="30" t="n">
        <x:v>1</x:v>
      </x:c>
      <x:c r="F7" s="30" t="n">
        <x:v>4.5</x:v>
      </x:c>
      <x:c r="G7" s="30" t="n">
        <x:v>3</x:v>
      </x:c>
      <x:c r="H7" s="30" t="str">
        <x:v>Sq.Ft.</x:v>
      </x:c>
      <x:c r="I7" s="30" t="n">
        <x:f>ROUND(E7*F7*G7,2)</x:f>
        <x:v>13.5</x:v>
      </x:c>
      <x:c r="J7" s="30" t="str"/>
      <x:c r="K7" s="30" t="str">
        <x:f>IF(J7="","",ROUND(I7*J7,2))</x:f>
      </x:c>
    </x:row>
    <x:row r="8" ht="58" customHeight="1">
      <x:c r="A8" s="30" t="n">
        <x:v>2</x:v>
      </x:c>
      <x:c r="B8" s="30" t="str">
        <x:v>LIVING</x:v>
      </x:c>
      <x:c r="C8" s="30" t="str">
        <x:v>TV base console</x:v>
      </x:c>
      <x:c r="D8" s="30" t="str">
        <x:v>Internal: 18 mm prelam ply / 8 mm back
Exposed: 18 mm laminated drawer fronts
Finish: Textured laminate
Hardware: Soft-close channels, recessed pulls</x:v>
      </x:c>
      <x:c r="E8" s="30" t="n">
        <x:v>1</x:v>
      </x:c>
      <x:c r="F8" s="30" t="n">
        <x:v>6</x:v>
      </x:c>
      <x:c r="G8" s="30" t="n">
        <x:v>1.75</x:v>
      </x:c>
      <x:c r="H8" s="30" t="str">
        <x:v>Sq.Ft.</x:v>
      </x:c>
      <x:c r="I8" s="30" t="n">
        <x:f>ROUND(E8*F8*G8,2)</x:f>
        <x:v>10.5</x:v>
      </x:c>
      <x:c r="J8" s="30" t="str"/>
      <x:c r="K8" s="30" t="str">
        <x:f>IF(J8="","",ROUND(I8*J8,2))</x:f>
      </x:c>
    </x:row>
    <x:row r="9" ht="58" customHeight="1">
      <x:c r="A9" s="30" t="n">
        <x:v>3</x:v>
      </x:c>
      <x:c r="B9" s="30" t="str">
        <x:v>LIVING</x:v>
      </x:c>
      <x:c r="C9" s="30" t="str">
        <x:v>Media-wall feature panel</x:v>
      </x:c>
      <x:c r="D9" s="30" t="str">
        <x:v>Internal: 18 mm plywood backing
Exposed: Grooved MDF decorative layer
Finish: Duco, satin
Hardware: Concealed cleats, access hatch</x:v>
      </x:c>
      <x:c r="E9" s="30" t="n">
        <x:v>1</x:v>
      </x:c>
      <x:c r="F9" s="30" t="n">
        <x:v>6.5</x:v>
      </x:c>
      <x:c r="G9" s="30" t="n">
        <x:v>7.5</x:v>
      </x:c>
      <x:c r="H9" s="30" t="str">
        <x:v>Sq.Ft.</x:v>
      </x:c>
      <x:c r="I9" s="30" t="n">
        <x:f>ROUND(E9*F9*G9,2)</x:f>
        <x:v>48.75</x:v>
      </x:c>
      <x:c r="J9" s="30" t="str"/>
      <x:c r="K9" s="30" t="str">
        <x:f>IF(J9="","",ROUND(I9*J9,2))</x:f>
      </x:c>
    </x:row>
    <x:row r="10" ht="58" customHeight="1">
      <x:c r="A10" s="30" t="n">
        <x:v>4</x:v>
      </x:c>
      <x:c r="B10" s="30" t="str">
        <x:v>KITCHEN</x:v>
      </x:c>
      <x:c r="C10" s="30" t="str">
        <x:v>Overhead cabinet</x:v>
      </x:c>
      <x:c r="D10" s="30" t="str">
        <x:v>Internal: 18 mm BWP ply / 8 mm back
Exposed: 18 mm laminate shutters
Finish: Matte laminate
Hardware: Soft-close hinges, stays</x:v>
      </x:c>
      <x:c r="E10" s="30" t="n">
        <x:v>1</x:v>
      </x:c>
      <x:c r="F10" s="30" t="n">
        <x:v>9</x:v>
      </x:c>
      <x:c r="G10" s="30" t="n">
        <x:v>2.25</x:v>
      </x:c>
      <x:c r="H10" s="30" t="str">
        <x:v>Sq.Ft.</x:v>
      </x:c>
      <x:c r="I10" s="30" t="n">
        <x:f>ROUND(E10*F10*G10,2)</x:f>
        <x:v>20.25</x:v>
      </x:c>
      <x:c r="J10" s="30" t="str"/>
      <x:c r="K10" s="30" t="str">
        <x:f>IF(J10="","",ROUND(I10*J10,2))</x:f>
      </x:c>
    </x:row>
    <x:row r="11" ht="58" customHeight="1">
      <x:c r="A11" s="30" t="n">
        <x:v>5</x:v>
      </x:c>
      <x:c r="B11" s="30" t="str">
        <x:v>KITCHEN</x:v>
      </x:c>
      <x:c r="C11" s="30" t="str">
        <x:v>Base cabinet</x:v>
      </x:c>
      <x:c r="D11" s="30" t="str">
        <x:v>Internal: 18 mm BWP plywood
Exposed: 18 mm laminate shutters
Finish: Matte laminate
Hardware: Hinges, drawer channels, skirting</x:v>
      </x:c>
      <x:c r="E11" s="30" t="n">
        <x:v>1</x:v>
      </x:c>
      <x:c r="F11" s="30" t="n">
        <x:v>8.5</x:v>
      </x:c>
      <x:c r="G11" s="30" t="n">
        <x:v>2.5</x:v>
      </x:c>
      <x:c r="H11" s="30" t="str">
        <x:v>Sq.Ft.</x:v>
      </x:c>
      <x:c r="I11" s="30" t="n">
        <x:f>ROUND(E11*F11*G11,2)</x:f>
        <x:v>21.25</x:v>
      </x:c>
      <x:c r="J11" s="30" t="str"/>
      <x:c r="K11" s="30" t="str">
        <x:f>IF(J11="","",ROUND(I11*J11,2))</x:f>
      </x:c>
    </x:row>
    <x:row r="12" ht="58" customHeight="1">
      <x:c r="A12" s="30" t="n">
        <x:v>6</x:v>
      </x:c>
      <x:c r="B12" s="30" t="str">
        <x:v>MASTER BED</x:v>
      </x:c>
      <x:c r="C12" s="30" t="str">
        <x:v>Full-height wardrobe</x:v>
      </x:c>
      <x:c r="D12" s="30" t="str">
        <x:v>Internal: 18 mm prelam ply / 8 mm back
Exposed: 18 mm ply with laminate
Finish: Wood-grain laminate
Hardware: Hinges, hanger rods, handles</x:v>
      </x:c>
      <x:c r="E12" s="30" t="n">
        <x:v>1</x:v>
      </x:c>
      <x:c r="F12" s="30" t="n">
        <x:v>7</x:v>
      </x:c>
      <x:c r="G12" s="30" t="n">
        <x:v>8</x:v>
      </x:c>
      <x:c r="H12" s="30" t="str">
        <x:v>Sq.Ft.</x:v>
      </x:c>
      <x:c r="I12" s="30" t="n">
        <x:f>ROUND(E12*F12*G12,2)</x:f>
        <x:v>56</x:v>
      </x:c>
      <x:c r="J12" s="30" t="str"/>
      <x:c r="K12" s="30" t="str">
        <x:f>IF(J12="","",ROUND(I12*J12,2))</x:f>
      </x:c>
    </x:row>
    <x:row r="13" ht="58" customHeight="1">
      <x:c r="A13" s="30" t="n">
        <x:v>7</x:v>
      </x:c>
      <x:c r="B13" s="30" t="str">
        <x:v>BEDROOM 2</x:v>
      </x:c>
      <x:c r="C13" s="30" t="str">
        <x:v>Study-desk storage</x:v>
      </x:c>
      <x:c r="D13" s="30" t="str">
        <x:v>Internal: 18 mm prelam plywood
Exposed: 18 mm laminated fascia
Finish: Matte laminate
Hardware: Drawer channels, cable grommet</x:v>
      </x:c>
      <x:c r="E13" s="30" t="n">
        <x:v>1</x:v>
      </x:c>
      <x:c r="F13" s="30" t="n">
        <x:v>4.25</x:v>
      </x:c>
      <x:c r="G13" s="30" t="n">
        <x:v>2.5</x:v>
      </x:c>
      <x:c r="H13" s="30" t="str">
        <x:v>Sq.Ft.</x:v>
      </x:c>
      <x:c r="I13" s="30" t="n">
        <x:f>ROUND(E13*F13*G13,2)</x:f>
        <x:v>10.63</x:v>
      </x:c>
      <x:c r="J13" s="30" t="str"/>
      <x:c r="K13" s="30" t="str">
        <x:f>IF(J13="","",ROUND(I13*J13,2))</x:f>
      </x:c>
    </x:row>
    <x:row r="14" ht="58" customHeight="1">
      <x:c r="A14" s="30" t="n">
        <x:v>8</x:v>
      </x:c>
      <x:c r="B14" s="30" t="str">
        <x:v>POOJA</x:v>
      </x:c>
      <x:c r="C14" s="30" t="str">
        <x:v>Pooja niche</x:v>
      </x:c>
      <x:c r="D14" s="30" t="str">
        <x:v>Internal: 18 mm prelam plywood
Exposed: 18 mm MDF decorative fascia
Finish: Paint + laminate
Hardware: Concealed hinges, LED provision</x:v>
      </x:c>
      <x:c r="E14" s="30" t="n">
        <x:v>1</x:v>
      </x:c>
      <x:c r="F14" s="30" t="n">
        <x:v>3</x:v>
      </x:c>
      <x:c r="G14" s="30" t="n">
        <x:v>6</x:v>
      </x:c>
      <x:c r="H14" s="30" t="str">
        <x:v>Sq.Ft.</x:v>
      </x:c>
      <x:c r="I14" s="30" t="n">
        <x:f>ROUND(E14*F14*G14,2)</x:f>
        <x:v>18</x:v>
      </x:c>
      <x:c r="J14" s="30" t="str"/>
      <x:c r="K14" s="30" t="str">
        <x:f>IF(J14="","",ROUND(I14*J14,2))</x:f>
      </x:c>
    </x:row>
    <x:row r="16" ht="26" customHeight="1">
      <x:c r="A16" s="34" t="str">
        <x:v>TOTAL</x:v>
      </x:c>
      <x:c r="B16" s="34"/>
      <x:c r="C16" s="34"/>
      <x:c r="D16" s="34"/>
      <x:c r="E16" s="34"/>
      <x:c r="F16" s="34"/>
      <x:c r="G16" s="34"/>
      <x:c r="H16" s="34"/>
      <x:c r="I16" s="34"/>
      <x:c r="J16" s="34"/>
      <x:c r="K16" s="34" t="n">
        <x:f>SUM(K7:K14)</x:f>
        <x:v>0</x:v>
      </x:c>
    </x:row>
  </x:sheetData>
  <x:mergeCells>
    <x:mergeCell ref="A1:K1"/>
    <x:mergeCell ref="A2:K2"/>
    <x:mergeCell ref="A3:K3"/>
    <x:mergeCell ref="A4:K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5" hidden="0" customWidth="1"/>
    <x:col min="3" max="3" width="38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1" customHeight="1">
      <x:c r="A1" s="4" t="str">
        <x:v>RESIDENTIAL INTERIOR ESTIMATION  /  SFT-2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5" customHeight="1">
      <x:c r="A2" s="9" t="str">
        <x:v>CEDAR VIEW | 2BHK DEMONSTRATION PROJECT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 ht="24" customHeight="1">
      <x:c r="A3" s="13" t="str">
        <x:v>FICTIONAL SAMPLE • Format demonstration only • Never a client quotation • Figures are not vendor-approved rates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</x:row>
    <x:row r="4" ht="24" customHeight="1">
      <x:c r="A4" s="17" t="str">
        <x:v>Separate exposed/unexposed materials, hardware, qty-width-height fields and area computation.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</x:row>
    <x:row r="6" ht="40" customHeight="1">
      <x:c r="A6" s="23" t="str">
        <x:v>Sl. No.</x:v>
      </x:c>
      <x:c r="B6" s="23" t="str">
        <x:v>Unit name</x:v>
      </x:c>
      <x:c r="C6" s="23" t="str">
        <x:v>Item description / scope</x:v>
      </x:c>
      <x:c r="D6" s="23" t="str">
        <x:v>Unexposed material</x:v>
      </x:c>
      <x:c r="E6" s="23" t="str">
        <x:v>Exposed material</x:v>
      </x:c>
      <x:c r="F6" s="23" t="str">
        <x:v>External finish</x:v>
      </x:c>
      <x:c r="G6" s="23" t="str">
        <x:v>Hardware / Accessories</x:v>
      </x:c>
      <x:c r="H6" s="23" t="str">
        <x:v>Qty</x:v>
      </x:c>
      <x:c r="I6" s="23" t="str">
        <x:v>Width (ft)</x:v>
      </x:c>
      <x:c r="J6" s="23" t="str">
        <x:v>Height (ft)</x:v>
      </x:c>
      <x:c r="K6" s="23" t="str">
        <x:v>UOM</x:v>
      </x:c>
      <x:c r="L6" s="23" t="str">
        <x:v>Area / Qty</x:v>
      </x:c>
      <x:c r="M6" s="23" t="str">
        <x:v>Rate (₹/SFT)</x:v>
      </x:c>
      <x:c r="N6" s="23" t="str">
        <x:v>Amount (₹)</x:v>
      </x:c>
    </x:row>
    <x:row r="7" ht="58" customHeight="1">
      <x:c r="A7" s="30" t="n">
        <x:v>1</x:v>
      </x:c>
      <x:c r="B7" s="30" t="str">
        <x:v>Floating shoe cabinet</x:v>
      </x:c>
      <x:c r="C7" s="30" t="str">
        <x:v>4-drawer shoe console, 18 mm ply carcass with toe-kick</x:v>
      </x:c>
      <x:c r="D7" s="30" t="str">
        <x:v>18 mm prelam plywood</x:v>
      </x:c>
      <x:c r="E7" s="30" t="str">
        <x:v>18 mm laminate-clad plywood</x:v>
      </x:c>
      <x:c r="F7" s="30" t="str">
        <x:v>Matte laminate</x:v>
      </x:c>
      <x:c r="G7" s="30" t="str">
        <x:v>Soft-close hinges, adjustable shelves</x:v>
      </x:c>
      <x:c r="H7" s="30" t="n">
        <x:v>1</x:v>
      </x:c>
      <x:c r="I7" s="30" t="n">
        <x:v>4.5</x:v>
      </x:c>
      <x:c r="J7" s="30" t="n">
        <x:v>3</x:v>
      </x:c>
      <x:c r="K7" s="30" t="str">
        <x:v>Sq.Ft.</x:v>
      </x:c>
      <x:c r="L7" s="30" t="n">
        <x:f>ROUND(H7*I7*J7,2)</x:f>
        <x:v>13.5</x:v>
      </x:c>
      <x:c r="M7" s="30" t="str"/>
      <x:c r="N7" s="30" t="str">
        <x:f>IF(M7="","",ROUND(L7*M7,2))</x:f>
      </x:c>
    </x:row>
    <x:row r="8" ht="58" customHeight="1">
      <x:c r="A8" s="30" t="n">
        <x:v>2</x:v>
      </x:c>
      <x:c r="B8" s="30" t="str">
        <x:v>TV base console</x:v>
      </x:c>
      <x:c r="C8" s="30" t="str">
        <x:v>Wall-mounted 3-drawer media base cabinet</x:v>
      </x:c>
      <x:c r="D8" s="30" t="str">
        <x:v>18 mm prelam ply / 8 mm back</x:v>
      </x:c>
      <x:c r="E8" s="30" t="str">
        <x:v>18 mm laminated drawer fronts</x:v>
      </x:c>
      <x:c r="F8" s="30" t="str">
        <x:v>Textured laminate</x:v>
      </x:c>
      <x:c r="G8" s="30" t="str">
        <x:v>Soft-close channels, recessed pulls</x:v>
      </x:c>
      <x:c r="H8" s="30" t="n">
        <x:v>1</x:v>
      </x:c>
      <x:c r="I8" s="30" t="n">
        <x:v>6</x:v>
      </x:c>
      <x:c r="J8" s="30" t="n">
        <x:v>1.75</x:v>
      </x:c>
      <x:c r="K8" s="30" t="str">
        <x:v>Sq.Ft.</x:v>
      </x:c>
      <x:c r="L8" s="30" t="n">
        <x:f>ROUND(H8*I8*J8,2)</x:f>
        <x:v>10.5</x:v>
      </x:c>
      <x:c r="M8" s="30" t="str"/>
      <x:c r="N8" s="30" t="str">
        <x:f>IF(M8="","",ROUND(L8*M8,2))</x:f>
      </x:c>
    </x:row>
    <x:row r="9" ht="58" customHeight="1">
      <x:c r="A9" s="30" t="n">
        <x:v>3</x:v>
      </x:c>
      <x:c r="B9" s="30" t="str">
        <x:v>Media-wall feature panel</x:v>
      </x:c>
      <x:c r="C9" s="30" t="str">
        <x:v>Full-height decorative wall panel with service access</x:v>
      </x:c>
      <x:c r="D9" s="30" t="str">
        <x:v>18 mm plywood backing</x:v>
      </x:c>
      <x:c r="E9" s="30" t="str">
        <x:v>Grooved MDF decorative layer</x:v>
      </x:c>
      <x:c r="F9" s="30" t="str">
        <x:v>Duco, satin</x:v>
      </x:c>
      <x:c r="G9" s="30" t="str">
        <x:v>Concealed cleats, access hatch</x:v>
      </x:c>
      <x:c r="H9" s="30" t="n">
        <x:v>1</x:v>
      </x:c>
      <x:c r="I9" s="30" t="n">
        <x:v>6.5</x:v>
      </x:c>
      <x:c r="J9" s="30" t="n">
        <x:v>7.5</x:v>
      </x:c>
      <x:c r="K9" s="30" t="str">
        <x:v>Sq.Ft.</x:v>
      </x:c>
      <x:c r="L9" s="30" t="n">
        <x:f>ROUND(H9*I9*J9,2)</x:f>
        <x:v>48.75</x:v>
      </x:c>
      <x:c r="M9" s="30" t="str"/>
      <x:c r="N9" s="30" t="str">
        <x:f>IF(M9="","",ROUND(L9*M9,2))</x:f>
      </x:c>
    </x:row>
    <x:row r="10" ht="58" customHeight="1">
      <x:c r="A10" s="30" t="n">
        <x:v>4</x:v>
      </x:c>
      <x:c r="B10" s="30" t="str">
        <x:v>Overhead cabinet</x:v>
      </x:c>
      <x:c r="C10" s="30" t="str">
        <x:v>Wall cabinet with adjustable shelves and four shutters</x:v>
      </x:c>
      <x:c r="D10" s="30" t="str">
        <x:v>18 mm BWP ply / 8 mm back</x:v>
      </x:c>
      <x:c r="E10" s="30" t="str">
        <x:v>18 mm laminate shutters</x:v>
      </x:c>
      <x:c r="F10" s="30" t="str">
        <x:v>Matte laminate</x:v>
      </x:c>
      <x:c r="G10" s="30" t="str">
        <x:v>Soft-close hinges, stays</x:v>
      </x:c>
      <x:c r="H10" s="30" t="n">
        <x:v>1</x:v>
      </x:c>
      <x:c r="I10" s="30" t="n">
        <x:v>9</x:v>
      </x:c>
      <x:c r="J10" s="30" t="n">
        <x:v>2.25</x:v>
      </x:c>
      <x:c r="K10" s="30" t="str">
        <x:v>Sq.Ft.</x:v>
      </x:c>
      <x:c r="L10" s="30" t="n">
        <x:f>ROUND(H10*I10*J10,2)</x:f>
        <x:v>20.25</x:v>
      </x:c>
      <x:c r="M10" s="30" t="str"/>
      <x:c r="N10" s="30" t="str">
        <x:f>IF(M10="","",ROUND(L10*M10,2))</x:f>
      </x:c>
    </x:row>
    <x:row r="11" ht="58" customHeight="1">
      <x:c r="A11" s="30" t="n">
        <x:v>5</x:v>
      </x:c>
      <x:c r="B11" s="30" t="str">
        <x:v>Base cabinet</x:v>
      </x:c>
      <x:c r="C11" s="30" t="str">
        <x:v>Sink and drawer base, excluding countertop</x:v>
      </x:c>
      <x:c r="D11" s="30" t="str">
        <x:v>18 mm BWP plywood</x:v>
      </x:c>
      <x:c r="E11" s="30" t="str">
        <x:v>18 mm laminate shutters</x:v>
      </x:c>
      <x:c r="F11" s="30" t="str">
        <x:v>Matte laminate</x:v>
      </x:c>
      <x:c r="G11" s="30" t="str">
        <x:v>Hinges, drawer channels, skirting</x:v>
      </x:c>
      <x:c r="H11" s="30" t="n">
        <x:v>1</x:v>
      </x:c>
      <x:c r="I11" s="30" t="n">
        <x:v>8.5</x:v>
      </x:c>
      <x:c r="J11" s="30" t="n">
        <x:v>2.5</x:v>
      </x:c>
      <x:c r="K11" s="30" t="str">
        <x:v>Sq.Ft.</x:v>
      </x:c>
      <x:c r="L11" s="30" t="n">
        <x:f>ROUND(H11*I11*J11,2)</x:f>
        <x:v>21.25</x:v>
      </x:c>
      <x:c r="M11" s="30" t="str"/>
      <x:c r="N11" s="30" t="str">
        <x:f>IF(M11="","",ROUND(L11*M11,2))</x:f>
      </x:c>
    </x:row>
    <x:row r="12" ht="58" customHeight="1">
      <x:c r="A12" s="30" t="n">
        <x:v>6</x:v>
      </x:c>
      <x:c r="B12" s="30" t="str">
        <x:v>Full-height wardrobe</x:v>
      </x:c>
      <x:c r="C12" s="30" t="str">
        <x:v>Two wardrobe bays with hanging, shelving and overhead storage</x:v>
      </x:c>
      <x:c r="D12" s="30" t="str">
        <x:v>18 mm prelam ply / 8 mm back</x:v>
      </x:c>
      <x:c r="E12" s="30" t="str">
        <x:v>18 mm ply with laminate</x:v>
      </x:c>
      <x:c r="F12" s="30" t="str">
        <x:v>Wood-grain laminate</x:v>
      </x:c>
      <x:c r="G12" s="30" t="str">
        <x:v>Hinges, hanger rods, handles</x:v>
      </x:c>
      <x:c r="H12" s="30" t="n">
        <x:v>1</x:v>
      </x:c>
      <x:c r="I12" s="30" t="n">
        <x:v>7</x:v>
      </x:c>
      <x:c r="J12" s="30" t="n">
        <x:v>8</x:v>
      </x:c>
      <x:c r="K12" s="30" t="str">
        <x:v>Sq.Ft.</x:v>
      </x:c>
      <x:c r="L12" s="30" t="n">
        <x:f>ROUND(H12*I12*J12,2)</x:f>
        <x:v>56</x:v>
      </x:c>
      <x:c r="M12" s="30" t="str"/>
      <x:c r="N12" s="30" t="str">
        <x:f>IF(M12="","",ROUND(L12*M12,2))</x:f>
      </x:c>
    </x:row>
    <x:row r="13" ht="58" customHeight="1">
      <x:c r="A13" s="30" t="n">
        <x:v>7</x:v>
      </x:c>
      <x:c r="B13" s="30" t="str">
        <x:v>Study-desk storage</x:v>
      </x:c>
      <x:c r="C13" s="30" t="str">
        <x:v>Wall-supported desk with drawers and open upper shelf</x:v>
      </x:c>
      <x:c r="D13" s="30" t="str">
        <x:v>18 mm prelam plywood</x:v>
      </x:c>
      <x:c r="E13" s="30" t="str">
        <x:v>18 mm laminated fascia</x:v>
      </x:c>
      <x:c r="F13" s="30" t="str">
        <x:v>Matte laminate</x:v>
      </x:c>
      <x:c r="G13" s="30" t="str">
        <x:v>Drawer channels, cable grommet</x:v>
      </x:c>
      <x:c r="H13" s="30" t="n">
        <x:v>1</x:v>
      </x:c>
      <x:c r="I13" s="30" t="n">
        <x:v>4.25</x:v>
      </x:c>
      <x:c r="J13" s="30" t="n">
        <x:v>2.5</x:v>
      </x:c>
      <x:c r="K13" s="30" t="str">
        <x:v>Sq.Ft.</x:v>
      </x:c>
      <x:c r="L13" s="30" t="n">
        <x:f>ROUND(H13*I13*J13,2)</x:f>
        <x:v>10.63</x:v>
      </x:c>
      <x:c r="M13" s="30" t="str"/>
      <x:c r="N13" s="30" t="str">
        <x:f>IF(M13="","",ROUND(L13*M13,2))</x:f>
      </x:c>
    </x:row>
    <x:row r="15" ht="26" customHeight="1">
      <x:c r="A15" s="34" t="str">
        <x:v>TOTAL</x:v>
      </x:c>
      <x:c r="B15" s="34"/>
      <x:c r="C15" s="34"/>
      <x:c r="D15" s="34"/>
      <x:c r="E15" s="34"/>
      <x:c r="F15" s="34"/>
      <x:c r="G15" s="34"/>
      <x:c r="H15" s="34"/>
      <x:c r="I15" s="34"/>
      <x:c r="J15" s="34"/>
      <x:c r="K15" s="34"/>
      <x:c r="L15" s="34"/>
      <x:c r="M15" s="34"/>
      <x:c r="N15" s="34" t="n">
        <x:f>SUM(N7:N13)</x:f>
        <x:v>0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5" hidden="0" customWidth="1"/>
    <x:col min="3" max="3" width="38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1" customHeight="1">
      <x:c r="A1" s="4" t="str">
        <x:v>RESIDENTIAL INTERIOR ESTIMATION  /  SFT-3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5" customHeight="1">
      <x:c r="A2" s="9" t="str">
        <x:v>CEDAR VIEW | 2BHK DEMONSTRATION PROJECT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3" ht="24" customHeight="1">
      <x:c r="A3" s="13" t="str">
        <x:v>FICTIONAL SAMPLE • Format demonstration only • Never a client quotation • Figures are not vendor-approved rates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</x:row>
    <x:row r="4" ht="24" customHeight="1">
      <x:c r="A4" s="17" t="str">
        <x:v>Item descriptions and materials with final area; no separate width and height columns.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</x:row>
    <x:row r="6" ht="40" customHeight="1">
      <x:c r="A6" s="23" t="str">
        <x:v>Sl. No.</x:v>
      </x:c>
      <x:c r="B6" s="23" t="str">
        <x:v>Unit name</x:v>
      </x:c>
      <x:c r="C6" s="23" t="str">
        <x:v>Item description / scope</x:v>
      </x:c>
      <x:c r="D6" s="23" t="str">
        <x:v>Unexposed material</x:v>
      </x:c>
      <x:c r="E6" s="23" t="str">
        <x:v>Exposed material</x:v>
      </x:c>
      <x:c r="F6" s="23" t="str">
        <x:v>External finish</x:v>
      </x:c>
      <x:c r="G6" s="23" t="str">
        <x:v>Hardware / Accessories</x:v>
      </x:c>
      <x:c r="H6" s="23" t="str">
        <x:v>UOM</x:v>
      </x:c>
      <x:c r="I6" s="23" t="str">
        <x:v>Final measured area</x:v>
      </x:c>
      <x:c r="J6" s="23" t="str">
        <x:v>Rate (₹/SFT)</x:v>
      </x:c>
      <x:c r="K6" s="23" t="str">
        <x:v>Amount (₹)</x:v>
      </x:c>
    </x:row>
    <x:row r="7" ht="58" customHeight="1">
      <x:c r="A7" s="30" t="n">
        <x:v>1</x:v>
      </x:c>
      <x:c r="B7" s="30" t="str">
        <x:v>Floating shoe cabinet</x:v>
      </x:c>
      <x:c r="C7" s="30" t="str">
        <x:v>4-drawer shoe console, 18 mm ply carcass with toe-kick</x:v>
      </x:c>
      <x:c r="D7" s="30" t="str">
        <x:v>18 mm prelam plywood</x:v>
      </x:c>
      <x:c r="E7" s="30" t="str">
        <x:v>18 mm laminate-clad plywood</x:v>
      </x:c>
      <x:c r="F7" s="30" t="str">
        <x:v>Matte laminate</x:v>
      </x:c>
      <x:c r="G7" s="30" t="str">
        <x:v>Soft-close hinges, adjustable shelves</x:v>
      </x:c>
      <x:c r="H7" s="30" t="str">
        <x:v>Sq.Ft.</x:v>
      </x:c>
      <x:c r="I7" s="30" t="n">
        <x:v>13.5</x:v>
      </x:c>
      <x:c r="J7" s="30" t="str"/>
      <x:c r="K7" s="30" t="str">
        <x:f>IF(J7="","",ROUND(I7*J7,2))</x:f>
      </x:c>
    </x:row>
    <x:row r="8" ht="58" customHeight="1">
      <x:c r="A8" s="30" t="n">
        <x:v>2</x:v>
      </x:c>
      <x:c r="B8" s="30" t="str">
        <x:v>TV base console</x:v>
      </x:c>
      <x:c r="C8" s="30" t="str">
        <x:v>Wall-mounted 3-drawer media base cabinet</x:v>
      </x:c>
      <x:c r="D8" s="30" t="str">
        <x:v>18 mm prelam ply / 8 mm back</x:v>
      </x:c>
      <x:c r="E8" s="30" t="str">
        <x:v>18 mm laminated drawer fronts</x:v>
      </x:c>
      <x:c r="F8" s="30" t="str">
        <x:v>Textured laminate</x:v>
      </x:c>
      <x:c r="G8" s="30" t="str">
        <x:v>Soft-close channels, recessed pulls</x:v>
      </x:c>
      <x:c r="H8" s="30" t="str">
        <x:v>Sq.Ft.</x:v>
      </x:c>
      <x:c r="I8" s="30" t="n">
        <x:v>10.5</x:v>
      </x:c>
      <x:c r="J8" s="30" t="str"/>
      <x:c r="K8" s="30" t="str">
        <x:f>IF(J8="","",ROUND(I8*J8,2))</x:f>
      </x:c>
    </x:row>
    <x:row r="9" ht="58" customHeight="1">
      <x:c r="A9" s="30" t="n">
        <x:v>3</x:v>
      </x:c>
      <x:c r="B9" s="30" t="str">
        <x:v>Media-wall feature panel</x:v>
      </x:c>
      <x:c r="C9" s="30" t="str">
        <x:v>Full-height decorative wall panel with service access</x:v>
      </x:c>
      <x:c r="D9" s="30" t="str">
        <x:v>18 mm plywood backing</x:v>
      </x:c>
      <x:c r="E9" s="30" t="str">
        <x:v>Grooved MDF decorative layer</x:v>
      </x:c>
      <x:c r="F9" s="30" t="str">
        <x:v>Duco, satin</x:v>
      </x:c>
      <x:c r="G9" s="30" t="str">
        <x:v>Concealed cleats, access hatch</x:v>
      </x:c>
      <x:c r="H9" s="30" t="str">
        <x:v>Sq.Ft.</x:v>
      </x:c>
      <x:c r="I9" s="30" t="n">
        <x:v>48.75</x:v>
      </x:c>
      <x:c r="J9" s="30" t="str"/>
      <x:c r="K9" s="30" t="str">
        <x:f>IF(J9="","",ROUND(I9*J9,2))</x:f>
      </x:c>
    </x:row>
    <x:row r="10" ht="58" customHeight="1">
      <x:c r="A10" s="30" t="n">
        <x:v>4</x:v>
      </x:c>
      <x:c r="B10" s="30" t="str">
        <x:v>Overhead cabinet</x:v>
      </x:c>
      <x:c r="C10" s="30" t="str">
        <x:v>Wall cabinet with adjustable shelves and four shutters</x:v>
      </x:c>
      <x:c r="D10" s="30" t="str">
        <x:v>18 mm BWP ply / 8 mm back</x:v>
      </x:c>
      <x:c r="E10" s="30" t="str">
        <x:v>18 mm laminate shutters</x:v>
      </x:c>
      <x:c r="F10" s="30" t="str">
        <x:v>Matte laminate</x:v>
      </x:c>
      <x:c r="G10" s="30" t="str">
        <x:v>Soft-close hinges, stays</x:v>
      </x:c>
      <x:c r="H10" s="30" t="str">
        <x:v>Sq.Ft.</x:v>
      </x:c>
      <x:c r="I10" s="30" t="n">
        <x:v>20.25</x:v>
      </x:c>
      <x:c r="J10" s="30" t="str"/>
      <x:c r="K10" s="30" t="str">
        <x:f>IF(J10="","",ROUND(I10*J10,2))</x:f>
      </x:c>
    </x:row>
    <x:row r="11" ht="58" customHeight="1">
      <x:c r="A11" s="30" t="n">
        <x:v>5</x:v>
      </x:c>
      <x:c r="B11" s="30" t="str">
        <x:v>Base cabinet</x:v>
      </x:c>
      <x:c r="C11" s="30" t="str">
        <x:v>Sink and drawer base, excluding countertop</x:v>
      </x:c>
      <x:c r="D11" s="30" t="str">
        <x:v>18 mm BWP plywood</x:v>
      </x:c>
      <x:c r="E11" s="30" t="str">
        <x:v>18 mm laminate shutters</x:v>
      </x:c>
      <x:c r="F11" s="30" t="str">
        <x:v>Matte laminate</x:v>
      </x:c>
      <x:c r="G11" s="30" t="str">
        <x:v>Hinges, drawer channels, skirting</x:v>
      </x:c>
      <x:c r="H11" s="30" t="str">
        <x:v>Sq.Ft.</x:v>
      </x:c>
      <x:c r="I11" s="30" t="n">
        <x:v>21.25</x:v>
      </x:c>
      <x:c r="J11" s="30" t="str"/>
      <x:c r="K11" s="30" t="str">
        <x:f>IF(J11="","",ROUND(I11*J11,2))</x:f>
      </x:c>
    </x:row>
    <x:row r="12" ht="58" customHeight="1">
      <x:c r="A12" s="30" t="n">
        <x:v>6</x:v>
      </x:c>
      <x:c r="B12" s="30" t="str">
        <x:v>Full-height wardrobe</x:v>
      </x:c>
      <x:c r="C12" s="30" t="str">
        <x:v>Two wardrobe bays with hanging, shelving and overhead storage</x:v>
      </x:c>
      <x:c r="D12" s="30" t="str">
        <x:v>18 mm prelam ply / 8 mm back</x:v>
      </x:c>
      <x:c r="E12" s="30" t="str">
        <x:v>18 mm ply with laminate</x:v>
      </x:c>
      <x:c r="F12" s="30" t="str">
        <x:v>Wood-grain laminate</x:v>
      </x:c>
      <x:c r="G12" s="30" t="str">
        <x:v>Hinges, hanger rods, handles</x:v>
      </x:c>
      <x:c r="H12" s="30" t="str">
        <x:v>Sq.Ft.</x:v>
      </x:c>
      <x:c r="I12" s="30" t="n">
        <x:v>56</x:v>
      </x:c>
      <x:c r="J12" s="30" t="str"/>
      <x:c r="K12" s="30" t="str">
        <x:f>IF(J12="","",ROUND(I12*J12,2))</x:f>
      </x:c>
    </x:row>
    <x:row r="13" ht="58" customHeight="1">
      <x:c r="A13" s="30" t="n">
        <x:v>7</x:v>
      </x:c>
      <x:c r="B13" s="30" t="str">
        <x:v>Study-desk storage</x:v>
      </x:c>
      <x:c r="C13" s="30" t="str">
        <x:v>Wall-supported desk with drawers and open upper shelf</x:v>
      </x:c>
      <x:c r="D13" s="30" t="str">
        <x:v>18 mm prelam plywood</x:v>
      </x:c>
      <x:c r="E13" s="30" t="str">
        <x:v>18 mm laminated fascia</x:v>
      </x:c>
      <x:c r="F13" s="30" t="str">
        <x:v>Matte laminate</x:v>
      </x:c>
      <x:c r="G13" s="30" t="str">
        <x:v>Drawer channels, cable grommet</x:v>
      </x:c>
      <x:c r="H13" s="30" t="str">
        <x:v>Sq.Ft.</x:v>
      </x:c>
      <x:c r="I13" s="30" t="n">
        <x:v>10.62</x:v>
      </x:c>
      <x:c r="J13" s="30" t="str"/>
      <x:c r="K13" s="30" t="str">
        <x:f>IF(J13="","",ROUND(I13*J13,2))</x:f>
      </x:c>
    </x:row>
    <x:row r="15" ht="26" customHeight="1">
      <x:c r="A15" s="34" t="str">
        <x:v>TOTAL</x:v>
      </x:c>
      <x:c r="B15" s="34"/>
      <x:c r="C15" s="34"/>
      <x:c r="D15" s="34"/>
      <x:c r="E15" s="34"/>
      <x:c r="F15" s="34"/>
      <x:c r="G15" s="34"/>
      <x:c r="H15" s="34"/>
      <x:c r="I15" s="34"/>
      <x:c r="J15" s="34"/>
      <x:c r="K15" s="34" t="n">
        <x:f>SUM(K7:K13)</x:f>
        <x:v>0</x:v>
      </x:c>
    </x:row>
  </x:sheetData>
  <x:mergeCells>
    <x:mergeCell ref="A1:K1"/>
    <x:mergeCell ref="A2:K2"/>
    <x:mergeCell ref="A3:K3"/>
    <x:mergeCell ref="A4:K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5" hidden="0" customWidth="1"/>
    <x:col min="3" max="3" width="6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1" customHeight="1">
      <x:c r="A1" s="4" t="str">
        <x:v>RESIDENTIAL INTERIOR ESTIMATION  /  SFT-4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5" customHeight="1">
      <x:c r="A2" s="9" t="str">
        <x:v>CEDAR VIEW | 2BHK DEMONSTRATION PROJECT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24" customHeight="1">
      <x:c r="A3" s="13" t="str">
        <x:v>FICTIONAL SAMPLE • Format demonstration only • Never a client quotation • Figures are not vendor-approved rates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4" ht="24" customHeight="1">
      <x:c r="A4" s="17" t="str">
        <x:v>Single detailed material specification, quantity, width, height and area for each item.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6" ht="40" customHeight="1">
      <x:c r="A6" s="23" t="str">
        <x:v>Sl. No.</x:v>
      </x:c>
      <x:c r="B6" s="23" t="str">
        <x:v>Unit name</x:v>
      </x:c>
      <x:c r="C6" s="23" t="str">
        <x:v>Material specifications</x:v>
      </x:c>
      <x:c r="D6" s="23" t="str">
        <x:v>Qty</x:v>
      </x:c>
      <x:c r="E6" s="23" t="str">
        <x:v>Width (ft)</x:v>
      </x:c>
      <x:c r="F6" s="23" t="str">
        <x:v>Height (ft)</x:v>
      </x:c>
      <x:c r="G6" s="23" t="str">
        <x:v>UOM</x:v>
      </x:c>
      <x:c r="H6" s="23" t="str">
        <x:v>Area / Qty</x:v>
      </x:c>
      <x:c r="I6" s="23" t="str">
        <x:v>Rate (₹/SFT)</x:v>
      </x:c>
      <x:c r="J6" s="23" t="str">
        <x:v>Amount (₹)</x:v>
      </x:c>
    </x:row>
    <x:row r="7" ht="58" customHeight="1">
      <x:c r="A7" s="30" t="n">
        <x:v>1</x:v>
      </x:c>
      <x:c r="B7" s="30" t="str">
        <x:v>Floating shoe cabinet</x:v>
      </x:c>
      <x:c r="C7" s="30" t="str">
        <x:v>Internal: 18 mm prelam plywood
Exposed: 18 mm laminate-clad plywood
Finish: Matte laminate
Hardware: Soft-close hinges, adjustable shelves
Scope: 4-drawer shoe console, 18 mm ply carcass with toe-kick</x:v>
      </x:c>
      <x:c r="D7" s="30" t="n">
        <x:v>1</x:v>
      </x:c>
      <x:c r="E7" s="30" t="n">
        <x:v>4.5</x:v>
      </x:c>
      <x:c r="F7" s="30" t="n">
        <x:v>3</x:v>
      </x:c>
      <x:c r="G7" s="30" t="str">
        <x:v>Sq.Ft.</x:v>
      </x:c>
      <x:c r="H7" s="30" t="n">
        <x:f>ROUND(D7*E7*F7,2)</x:f>
        <x:v>13.5</x:v>
      </x:c>
      <x:c r="I7" s="30" t="str"/>
      <x:c r="J7" s="30" t="str">
        <x:f>IF(I7="","",ROUND(H7*I7,2))</x:f>
      </x:c>
    </x:row>
    <x:row r="8" ht="58" customHeight="1">
      <x:c r="A8" s="30" t="n">
        <x:v>2</x:v>
      </x:c>
      <x:c r="B8" s="30" t="str">
        <x:v>TV base console</x:v>
      </x:c>
      <x:c r="C8" s="30" t="str">
        <x:v>Internal: 18 mm prelam ply / 8 mm back
Exposed: 18 mm laminated drawer fronts
Finish: Textured laminate
Hardware: Soft-close channels, recessed pulls
Scope: Wall-mounted 3-drawer media base cabinet</x:v>
      </x:c>
      <x:c r="D8" s="30" t="n">
        <x:v>1</x:v>
      </x:c>
      <x:c r="E8" s="30" t="n">
        <x:v>6</x:v>
      </x:c>
      <x:c r="F8" s="30" t="n">
        <x:v>1.75</x:v>
      </x:c>
      <x:c r="G8" s="30" t="str">
        <x:v>Sq.Ft.</x:v>
      </x:c>
      <x:c r="H8" s="30" t="n">
        <x:f>ROUND(D8*E8*F8,2)</x:f>
        <x:v>10.5</x:v>
      </x:c>
      <x:c r="I8" s="30" t="str"/>
      <x:c r="J8" s="30" t="str">
        <x:f>IF(I8="","",ROUND(H8*I8,2))</x:f>
      </x:c>
    </x:row>
    <x:row r="9" ht="58" customHeight="1">
      <x:c r="A9" s="30" t="n">
        <x:v>3</x:v>
      </x:c>
      <x:c r="B9" s="30" t="str">
        <x:v>Media-wall feature panel</x:v>
      </x:c>
      <x:c r="C9" s="30" t="str">
        <x:v>Internal: 18 mm plywood backing
Exposed: Grooved MDF decorative layer
Finish: Duco, satin
Hardware: Concealed cleats, access hatch
Scope: Full-height decorative wall panel with service access</x:v>
      </x:c>
      <x:c r="D9" s="30" t="n">
        <x:v>1</x:v>
      </x:c>
      <x:c r="E9" s="30" t="n">
        <x:v>6.5</x:v>
      </x:c>
      <x:c r="F9" s="30" t="n">
        <x:v>7.5</x:v>
      </x:c>
      <x:c r="G9" s="30" t="str">
        <x:v>Sq.Ft.</x:v>
      </x:c>
      <x:c r="H9" s="30" t="n">
        <x:f>ROUND(D9*E9*F9,2)</x:f>
        <x:v>48.75</x:v>
      </x:c>
      <x:c r="I9" s="30" t="str"/>
      <x:c r="J9" s="30" t="str">
        <x:f>IF(I9="","",ROUND(H9*I9,2))</x:f>
      </x:c>
    </x:row>
    <x:row r="10" ht="58" customHeight="1">
      <x:c r="A10" s="30" t="n">
        <x:v>4</x:v>
      </x:c>
      <x:c r="B10" s="30" t="str">
        <x:v>Overhead cabinet</x:v>
      </x:c>
      <x:c r="C10" s="30" t="str">
        <x:v>Internal: 18 mm BWP ply / 8 mm back
Exposed: 18 mm laminate shutters
Finish: Matte laminate
Hardware: Soft-close hinges, stays
Scope: Wall cabinet with adjustable shelves and four shutters</x:v>
      </x:c>
      <x:c r="D10" s="30" t="n">
        <x:v>1</x:v>
      </x:c>
      <x:c r="E10" s="30" t="n">
        <x:v>9</x:v>
      </x:c>
      <x:c r="F10" s="30" t="n">
        <x:v>2.25</x:v>
      </x:c>
      <x:c r="G10" s="30" t="str">
        <x:v>Sq.Ft.</x:v>
      </x:c>
      <x:c r="H10" s="30" t="n">
        <x:f>ROUND(D10*E10*F10,2)</x:f>
        <x:v>20.25</x:v>
      </x:c>
      <x:c r="I10" s="30" t="str"/>
      <x:c r="J10" s="30" t="str">
        <x:f>IF(I10="","",ROUND(H10*I10,2))</x:f>
      </x:c>
    </x:row>
    <x:row r="11" ht="58" customHeight="1">
      <x:c r="A11" s="30" t="n">
        <x:v>5</x:v>
      </x:c>
      <x:c r="B11" s="30" t="str">
        <x:v>Base cabinet</x:v>
      </x:c>
      <x:c r="C11" s="30" t="str">
        <x:v>Internal: 18 mm BWP plywood
Exposed: 18 mm laminate shutters
Finish: Matte laminate
Hardware: Hinges, drawer channels, skirting
Scope: Sink and drawer base, excluding countertop</x:v>
      </x:c>
      <x:c r="D11" s="30" t="n">
        <x:v>1</x:v>
      </x:c>
      <x:c r="E11" s="30" t="n">
        <x:v>8.5</x:v>
      </x:c>
      <x:c r="F11" s="30" t="n">
        <x:v>2.5</x:v>
      </x:c>
      <x:c r="G11" s="30" t="str">
        <x:v>Sq.Ft.</x:v>
      </x:c>
      <x:c r="H11" s="30" t="n">
        <x:f>ROUND(D11*E11*F11,2)</x:f>
        <x:v>21.25</x:v>
      </x:c>
      <x:c r="I11" s="30" t="str"/>
      <x:c r="J11" s="30" t="str">
        <x:f>IF(I11="","",ROUND(H11*I11,2))</x:f>
      </x:c>
    </x:row>
    <x:row r="12" ht="58" customHeight="1">
      <x:c r="A12" s="30" t="n">
        <x:v>6</x:v>
      </x:c>
      <x:c r="B12" s="30" t="str">
        <x:v>Full-height wardrobe</x:v>
      </x:c>
      <x:c r="C12" s="30" t="str">
        <x:v>Internal: 18 mm prelam ply / 8 mm back
Exposed: 18 mm ply with laminate
Finish: Wood-grain laminate
Hardware: Hinges, hanger rods, handles
Scope: Two wardrobe bays with hanging, shelving and overhead storage</x:v>
      </x:c>
      <x:c r="D12" s="30" t="n">
        <x:v>1</x:v>
      </x:c>
      <x:c r="E12" s="30" t="n">
        <x:v>7</x:v>
      </x:c>
      <x:c r="F12" s="30" t="n">
        <x:v>8</x:v>
      </x:c>
      <x:c r="G12" s="30" t="str">
        <x:v>Sq.Ft.</x:v>
      </x:c>
      <x:c r="H12" s="30" t="n">
        <x:f>ROUND(D12*E12*F12,2)</x:f>
        <x:v>56</x:v>
      </x:c>
      <x:c r="I12" s="30" t="str"/>
      <x:c r="J12" s="30" t="str">
        <x:f>IF(I12="","",ROUND(H12*I12,2))</x:f>
      </x:c>
    </x:row>
    <x:row r="13" ht="58" customHeight="1">
      <x:c r="A13" s="30" t="n">
        <x:v>7</x:v>
      </x:c>
      <x:c r="B13" s="30" t="str">
        <x:v>Study-desk storage</x:v>
      </x:c>
      <x:c r="C13" s="30" t="str">
        <x:v>Internal: 18 mm prelam plywood
Exposed: 18 mm laminated fascia
Finish: Matte laminate
Hardware: Drawer channels, cable grommet
Scope: Wall-supported desk with drawers and open upper shelf</x:v>
      </x:c>
      <x:c r="D13" s="30" t="n">
        <x:v>1</x:v>
      </x:c>
      <x:c r="E13" s="30" t="n">
        <x:v>4.25</x:v>
      </x:c>
      <x:c r="F13" s="30" t="n">
        <x:v>2.5</x:v>
      </x:c>
      <x:c r="G13" s="30" t="str">
        <x:v>Sq.Ft.</x:v>
      </x:c>
      <x:c r="H13" s="30" t="n">
        <x:f>ROUND(D13*E13*F13,2)</x:f>
        <x:v>10.63</x:v>
      </x:c>
      <x:c r="I13" s="30" t="str"/>
      <x:c r="J13" s="30" t="str">
        <x:f>IF(I13="","",ROUND(H13*I13,2))</x:f>
      </x:c>
    </x:row>
    <x:row r="15" ht="26" customHeight="1">
      <x:c r="A15" s="34" t="str">
        <x:v>TOTAL</x:v>
      </x:c>
      <x:c r="B15" s="34"/>
      <x:c r="C15" s="34"/>
      <x:c r="D15" s="34"/>
      <x:c r="E15" s="34"/>
      <x:c r="F15" s="34"/>
      <x:c r="G15" s="34"/>
      <x:c r="H15" s="34"/>
      <x:c r="I15" s="34"/>
      <x:c r="J15" s="34" t="n">
        <x:f>SUM(J7:J13)</x:f>
        <x:v>0</x:v>
      </x:c>
    </x:row>
  </x:sheetData>
  <x:mergeCells>
    <x:mergeCell ref="A1:J1"/>
    <x:mergeCell ref="A2:J2"/>
    <x:mergeCell ref="A3:J3"/>
    <x:mergeCell ref="A4:J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25" hidden="0" customWidth="1"/>
    <x:col min="3" max="3" width="38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1" customHeight="1">
      <x:c r="A1" s="4" t="str">
        <x:v>RESIDENTIAL INTERIOR ESTIMATION  /  UNIT-5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5" customHeight="1">
      <x:c r="A2" s="9" t="str">
        <x:v>CEDAR VIEW | 2BHK DEMONSTRATION PROJECT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3" ht="24" customHeight="1">
      <x:c r="A3" s="13" t="str">
        <x:v>FICTIONAL SAMPLE • Format demonstration only • Never a client quotation • Figures are not vendor-approved rates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</x:row>
    <x:row r="4" ht="24" customHeight="1">
      <x:c r="A4" s="17" t="str">
        <x:v>Furniture-unit estimate with internal raw costs built from a separate component-level material &amp; labour schedule.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</x:row>
    <x:row r="6" ht="40" customHeight="1">
      <x:c r="A6" s="23" t="str">
        <x:v>Sl. No.</x:v>
      </x:c>
      <x:c r="B6" s="23" t="str">
        <x:v>Furniture unit</x:v>
      </x:c>
      <x:c r="C6" s="23" t="str">
        <x:v>Unit scope</x:v>
      </x:c>
      <x:c r="D6" s="23" t="str">
        <x:v>Unexposed material</x:v>
      </x:c>
      <x:c r="E6" s="23" t="str">
        <x:v>Exposed material</x:v>
      </x:c>
      <x:c r="F6" s="23" t="str">
        <x:v>External finish</x:v>
      </x:c>
      <x:c r="G6" s="23" t="str">
        <x:v>Hardware / Accessories</x:v>
      </x:c>
      <x:c r="H6" s="23" t="str">
        <x:v>UOM</x:v>
      </x:c>
      <x:c r="I6" s="23" t="str">
        <x:v>Qty</x:v>
      </x:c>
      <x:c r="J6" s="23" t="str">
        <x:v>Raw cost / unit (₹)</x:v>
      </x:c>
      <x:c r="K6" s="23" t="str">
        <x:v>Total raw cost (₹)</x:v>
      </x:c>
    </x:row>
    <x:row r="7" ht="58" customHeight="1">
      <x:c r="A7" s="30" t="n">
        <x:v>1</x:v>
      </x:c>
      <x:c r="B7" s="30" t="str">
        <x:v>Floating shoe cabinet</x:v>
      </x:c>
      <x:c r="C7" s="30" t="str">
        <x:v>4-drawer shoe console, 18 mm ply carcass with toe-kick</x:v>
      </x:c>
      <x:c r="D7" s="30" t="str">
        <x:v>18 mm prelam plywood</x:v>
      </x:c>
      <x:c r="E7" s="30" t="str">
        <x:v>18 mm laminate-clad plywood</x:v>
      </x:c>
      <x:c r="F7" s="30" t="str">
        <x:v>Matte laminate</x:v>
      </x:c>
      <x:c r="G7" s="30" t="str">
        <x:v>Soft-close hinges, adjustable shelves</x:v>
      </x:c>
      <x:c r="H7" s="30" t="str">
        <x:v>Nos.</x:v>
      </x:c>
      <x:c r="I7" s="30" t="n">
        <x:v>1</x:v>
      </x:c>
      <x:c r="J7" s="30" t="n">
        <x:f>SUMIF('RAW COST BUILD-UP'!A5:A26,B7,'RAW COST BUILD-UP'!G5:G26)</x:f>
        <x:v>13667.5</x:v>
      </x:c>
      <x:c r="K7" s="30" t="n">
        <x:f>ROUND(I7*J7,2)</x:f>
        <x:v>13667.5</x:v>
      </x:c>
    </x:row>
    <x:row r="8" ht="58" customHeight="1">
      <x:c r="A8" s="30" t="n">
        <x:v>2</x:v>
      </x:c>
      <x:c r="B8" s="30" t="str">
        <x:v>TV base console</x:v>
      </x:c>
      <x:c r="C8" s="30" t="str">
        <x:v>Wall-mounted 3-drawer media base cabinet</x:v>
      </x:c>
      <x:c r="D8" s="30" t="str">
        <x:v>18 mm prelam ply / 8 mm back</x:v>
      </x:c>
      <x:c r="E8" s="30" t="str">
        <x:v>18 mm laminated drawer fronts</x:v>
      </x:c>
      <x:c r="F8" s="30" t="str">
        <x:v>Textured laminate</x:v>
      </x:c>
      <x:c r="G8" s="30" t="str">
        <x:v>Soft-close channels, recessed pulls</x:v>
      </x:c>
      <x:c r="H8" s="30" t="str">
        <x:v>Nos.</x:v>
      </x:c>
      <x:c r="I8" s="30" t="n">
        <x:v>1</x:v>
      </x:c>
      <x:c r="J8" s="30" t="n">
        <x:f>SUMIF('RAW COST BUILD-UP'!A5:A26,B8,'RAW COST BUILD-UP'!G5:G26)</x:f>
        <x:v>14900</x:v>
      </x:c>
      <x:c r="K8" s="30" t="n">
        <x:f>ROUND(I8*J8,2)</x:f>
        <x:v>14900</x:v>
      </x:c>
    </x:row>
    <x:row r="9" ht="58" customHeight="1">
      <x:c r="A9" s="30" t="n">
        <x:v>3</x:v>
      </x:c>
      <x:c r="B9" s="30" t="str">
        <x:v>Full-height wardrobe</x:v>
      </x:c>
      <x:c r="C9" s="30" t="str">
        <x:v>Two wardrobe bays with hanging, shelving and overhead storage</x:v>
      </x:c>
      <x:c r="D9" s="30" t="str">
        <x:v>18 mm prelam ply / 8 mm back</x:v>
      </x:c>
      <x:c r="E9" s="30" t="str">
        <x:v>18 mm ply with laminate</x:v>
      </x:c>
      <x:c r="F9" s="30" t="str">
        <x:v>Wood-grain laminate</x:v>
      </x:c>
      <x:c r="G9" s="30" t="str">
        <x:v>Hinges, hanger rods, handles</x:v>
      </x:c>
      <x:c r="H9" s="30" t="str">
        <x:v>Nos.</x:v>
      </x:c>
      <x:c r="I9" s="30" t="n">
        <x:v>1</x:v>
      </x:c>
      <x:c r="J9" s="30" t="n">
        <x:f>SUMIF('RAW COST BUILD-UP'!A5:A26,B9,'RAW COST BUILD-UP'!G5:G26)</x:f>
        <x:v>42825</x:v>
      </x:c>
      <x:c r="K9" s="30" t="n">
        <x:f>ROUND(I9*J9,2)</x:f>
        <x:v>42825</x:v>
      </x:c>
    </x:row>
    <x:row r="10" ht="58" customHeight="1">
      <x:c r="A10" s="30" t="n">
        <x:v>4</x:v>
      </x:c>
      <x:c r="B10" s="30" t="str">
        <x:v>Base cabinet</x:v>
      </x:c>
      <x:c r="C10" s="30" t="str">
        <x:v>Sink and drawer base, excluding countertop</x:v>
      </x:c>
      <x:c r="D10" s="30" t="str">
        <x:v>18 mm BWP plywood</x:v>
      </x:c>
      <x:c r="E10" s="30" t="str">
        <x:v>18 mm laminate shutters</x:v>
      </x:c>
      <x:c r="F10" s="30" t="str">
        <x:v>Matte laminate</x:v>
      </x:c>
      <x:c r="G10" s="30" t="str">
        <x:v>Hinges, drawer channels, skirting</x:v>
      </x:c>
      <x:c r="H10" s="30" t="str">
        <x:v>Nos.</x:v>
      </x:c>
      <x:c r="I10" s="30" t="n">
        <x:v>1</x:v>
      </x:c>
      <x:c r="J10" s="30" t="n">
        <x:f>SUMIF('RAW COST BUILD-UP'!A5:A26,B10,'RAW COST BUILD-UP'!G5:G26)</x:f>
        <x:v>39165</x:v>
      </x:c>
      <x:c r="K10" s="30" t="n">
        <x:f>ROUND(I10*J10,2)</x:f>
        <x:v>39165</x:v>
      </x:c>
    </x:row>
    <x:row r="12" ht="26" customHeight="1">
      <x:c r="A12" s="34" t="str">
        <x:v>TOTAL</x:v>
      </x:c>
      <x:c r="B12" s="34"/>
      <x:c r="C12" s="34"/>
      <x:c r="D12" s="34"/>
      <x:c r="E12" s="34"/>
      <x:c r="F12" s="34"/>
      <x:c r="G12" s="34"/>
      <x:c r="H12" s="34"/>
      <x:c r="I12" s="34"/>
      <x:c r="J12" s="34"/>
      <x:c r="K12" s="34" t="n">
        <x:f>SUM(K7:K10)</x:f>
        <x:v>110557.5</x:v>
      </x:c>
    </x:row>
  </x:sheetData>
  <x:mergeCells>
    <x:mergeCell ref="A1:K1"/>
    <x:mergeCell ref="A2:K2"/>
    <x:mergeCell ref="A3:K3"/>
    <x:mergeCell ref="A4:K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45" hidden="0" customWidth="1"/>
    <x:col min="4" max="4" width="13" hidden="0" customWidth="1"/>
    <x:col min="5" max="5" width="16" hidden="0" customWidth="1"/>
    <x:col min="6" max="6" width="23" hidden="0" customWidth="1"/>
    <x:col min="7" max="7" width="22" hidden="0" customWidth="1"/>
  </x:cols>
  <x:sheetData>
    <x:row r="1" ht="30" customHeight="1">
      <x:c r="A1" s="36" t="str">
        <x:v>UNIT-5 RAW COST BUILD-UP | FICTIONAL DEMONSTRATION</x:v>
      </x:c>
      <x:c r="B1" s="36"/>
      <x:c r="C1" s="36"/>
      <x:c r="D1" s="36"/>
      <x:c r="E1" s="36"/>
      <x:c r="F1" s="36"/>
      <x:c r="G1" s="36"/>
    </x:row>
    <x:row r="2" ht="24" customHeight="1">
      <x:c r="A2" s="13" t="str">
        <x:v>FICTIONAL SAMPLE • Format demonstration only • Never a client quotation • Figures are not vendor-approved rates</x:v>
      </x:c>
      <x:c r="B2" s="13"/>
      <x:c r="C2" s="13"/>
      <x:c r="D2" s="13"/>
      <x:c r="E2" s="13"/>
      <x:c r="F2" s="13"/>
      <x:c r="G2" s="13"/>
    </x:row>
    <x:row r="4" ht="30" customHeight="1">
      <x:c r="A4" s="39" t="str">
        <x:v>Furniture unit</x:v>
      </x:c>
      <x:c r="B4" s="39" t="str">
        <x:v>Cost head</x:v>
      </x:c>
      <x:c r="C4" s="39" t="str">
        <x:v>Specification</x:v>
      </x:c>
      <x:c r="D4" s="39" t="str">
        <x:v>UOM</x:v>
      </x:c>
      <x:c r="E4" s="39" t="str">
        <x:v>Consumption</x:v>
      </x:c>
      <x:c r="F4" s="39" t="str">
        <x:v>Illustrative cost rate</x:v>
      </x:c>
      <x:c r="G4" s="39" t="str">
        <x:v>Raw cost (₹)</x:v>
      </x:c>
    </x:row>
    <x:row r="5" ht="30" customHeight="1">
      <x:c r="A5" s="28" t="str">
        <x:v>Floating shoe cabinet</x:v>
      </x:c>
      <x:c r="B5" s="28" t="str">
        <x:v>Carcass &amp; shelves</x:v>
      </x:c>
      <x:c r="C5" s="28" t="str">
        <x:v>18 mm prelam plywood</x:v>
      </x:c>
      <x:c r="D5" s="28" t="str">
        <x:v>Sq.Ft.</x:v>
      </x:c>
      <x:c r="E5" s="28" t="n">
        <x:v>42.5</x:v>
      </x:c>
      <x:c r="F5" s="28" t="n">
        <x:v>155</x:v>
      </x:c>
      <x:c r="G5" s="28" t="n">
        <x:f>ROUND(E5*F5,2)</x:f>
        <x:v>6587.5</x:v>
      </x:c>
    </x:row>
    <x:row r="6" ht="30" customHeight="1">
      <x:c r="A6" s="28" t="str">
        <x:v>Floating shoe cabinet</x:v>
      </x:c>
      <x:c r="B6" s="28" t="str">
        <x:v>Shutter panels</x:v>
      </x:c>
      <x:c r="C6" s="28" t="str">
        <x:v>18 mm plywood + laminate</x:v>
      </x:c>
      <x:c r="D6" s="28" t="str">
        <x:v>Sq.Ft.</x:v>
      </x:c>
      <x:c r="E6" s="28" t="n">
        <x:v>14</x:v>
      </x:c>
      <x:c r="F6" s="28" t="n">
        <x:v>230</x:v>
      </x:c>
      <x:c r="G6" s="28" t="n">
        <x:f>ROUND(E6*F6,2)</x:f>
        <x:v>3220</x:v>
      </x:c>
    </x:row>
    <x:row r="7" ht="30" customHeight="1">
      <x:c r="A7" s="28" t="str">
        <x:v>Floating shoe cabinet</x:v>
      </x:c>
      <x:c r="B7" s="28" t="str">
        <x:v>Hinges</x:v>
      </x:c>
      <x:c r="C7" s="28" t="str">
        <x:v>Soft-close concealed hinges</x:v>
      </x:c>
      <x:c r="D7" s="28" t="str">
        <x:v>Nos.</x:v>
      </x:c>
      <x:c r="E7" s="28" t="n">
        <x:v>6</x:v>
      </x:c>
      <x:c r="F7" s="28" t="n">
        <x:v>110</x:v>
      </x:c>
      <x:c r="G7" s="28" t="n">
        <x:f>ROUND(E7*F7,2)</x:f>
        <x:v>660</x:v>
      </x:c>
    </x:row>
    <x:row r="8" ht="30" customHeight="1">
      <x:c r="A8" s="28" t="str">
        <x:v>Floating shoe cabinet</x:v>
      </x:c>
      <x:c r="B8" s="28" t="str">
        <x:v>Handles</x:v>
      </x:c>
      <x:c r="C8" s="28" t="str">
        <x:v>Recessed pull handle</x:v>
      </x:c>
      <x:c r="D8" s="28" t="str">
        <x:v>Nos.</x:v>
      </x:c>
      <x:c r="E8" s="28" t="n">
        <x:v>2</x:v>
      </x:c>
      <x:c r="F8" s="28" t="n">
        <x:v>130</x:v>
      </x:c>
      <x:c r="G8" s="28" t="n">
        <x:f>ROUND(E8*F8,2)</x:f>
        <x:v>260</x:v>
      </x:c>
    </x:row>
    <x:row r="9" ht="30" customHeight="1">
      <x:c r="A9" s="28" t="str">
        <x:v>Floating shoe cabinet</x:v>
      </x:c>
      <x:c r="B9" s="28" t="str">
        <x:v>Edge banding</x:v>
      </x:c>
      <x:c r="C9" s="28" t="str">
        <x:v>PVC edge tape</x:v>
      </x:c>
      <x:c r="D9" s="28" t="str">
        <x:v>Rft.</x:v>
      </x:c>
      <x:c r="E9" s="28" t="n">
        <x:v>45</x:v>
      </x:c>
      <x:c r="F9" s="28" t="n">
        <x:v>12</x:v>
      </x:c>
      <x:c r="G9" s="28" t="n">
        <x:f>ROUND(E9*F9,2)</x:f>
        <x:v>540</x:v>
      </x:c>
    </x:row>
    <x:row r="10" ht="30" customHeight="1">
      <x:c r="A10" s="28" t="str">
        <x:v>Floating shoe cabinet</x:v>
      </x:c>
      <x:c r="B10" s="28" t="str">
        <x:v>Fabrication</x:v>
      </x:c>
      <x:c r="C10" s="28" t="str">
        <x:v>Cutting, assembly and inspection</x:v>
      </x:c>
      <x:c r="D10" s="28" t="str">
        <x:v>L.S.</x:v>
      </x:c>
      <x:c r="E10" s="28" t="n">
        <x:v>1</x:v>
      </x:c>
      <x:c r="F10" s="28" t="n">
        <x:v>2400</x:v>
      </x:c>
      <x:c r="G10" s="28" t="n">
        <x:f>ROUND(E10*F10,2)</x:f>
        <x:v>2400</x:v>
      </x:c>
    </x:row>
    <x:row r="11" ht="30" customHeight="1">
      <x:c r="A11" s="28" t="str">
        <x:v>TV base console</x:v>
      </x:c>
      <x:c r="B11" s="28" t="str">
        <x:v>Carcass</x:v>
      </x:c>
      <x:c r="C11" s="28" t="str">
        <x:v>18 mm prelam plywood</x:v>
      </x:c>
      <x:c r="D11" s="28" t="str">
        <x:v>Sq.Ft.</x:v>
      </x:c>
      <x:c r="E11" s="28" t="n">
        <x:v>48</x:v>
      </x:c>
      <x:c r="F11" s="28" t="n">
        <x:v>155</x:v>
      </x:c>
      <x:c r="G11" s="28" t="n">
        <x:f>ROUND(E11*F11,2)</x:f>
        <x:v>7440</x:v>
      </x:c>
    </x:row>
    <x:row r="12" ht="30" customHeight="1">
      <x:c r="A12" s="28" t="str">
        <x:v>TV base console</x:v>
      </x:c>
      <x:c r="B12" s="28" t="str">
        <x:v>Drawer fascias</x:v>
      </x:c>
      <x:c r="C12" s="28" t="str">
        <x:v>18 mm laminated plywood</x:v>
      </x:c>
      <x:c r="D12" s="28" t="str">
        <x:v>Sq.Ft.</x:v>
      </x:c>
      <x:c r="E12" s="28" t="n">
        <x:v>12</x:v>
      </x:c>
      <x:c r="F12" s="28" t="n">
        <x:v>230</x:v>
      </x:c>
      <x:c r="G12" s="28" t="n">
        <x:f>ROUND(E12*F12,2)</x:f>
        <x:v>2760</x:v>
      </x:c>
    </x:row>
    <x:row r="13" ht="30" customHeight="1">
      <x:c r="A13" s="28" t="str">
        <x:v>TV base console</x:v>
      </x:c>
      <x:c r="B13" s="28" t="str">
        <x:v>Drawer channels</x:v>
      </x:c>
      <x:c r="C13" s="28" t="str">
        <x:v>Soft-close runners</x:v>
      </x:c>
      <x:c r="D13" s="28" t="str">
        <x:v>Pairs</x:v>
      </x:c>
      <x:c r="E13" s="28" t="n">
        <x:v>4</x:v>
      </x:c>
      <x:c r="F13" s="28" t="n">
        <x:v>325</x:v>
      </x:c>
      <x:c r="G13" s="28" t="n">
        <x:f>ROUND(E13*F13,2)</x:f>
        <x:v>1300</x:v>
      </x:c>
    </x:row>
    <x:row r="14" ht="30" customHeight="1">
      <x:c r="A14" s="28" t="str">
        <x:v>TV base console</x:v>
      </x:c>
      <x:c r="B14" s="28" t="str">
        <x:v>Pulls</x:v>
      </x:c>
      <x:c r="C14" s="28" t="str">
        <x:v>Metal cabinet handles</x:v>
      </x:c>
      <x:c r="D14" s="28" t="str">
        <x:v>Nos.</x:v>
      </x:c>
      <x:c r="E14" s="28" t="n">
        <x:v>4</x:v>
      </x:c>
      <x:c r="F14" s="28" t="n">
        <x:v>125</x:v>
      </x:c>
      <x:c r="G14" s="28" t="n">
        <x:f>ROUND(E14*F14,2)</x:f>
        <x:v>500</x:v>
      </x:c>
    </x:row>
    <x:row r="15" ht="30" customHeight="1">
      <x:c r="A15" s="28" t="str">
        <x:v>TV base console</x:v>
      </x:c>
      <x:c r="B15" s="28" t="str">
        <x:v>Fabrication</x:v>
      </x:c>
      <x:c r="C15" s="28" t="str">
        <x:v>Cutting, edge banding, assembly</x:v>
      </x:c>
      <x:c r="D15" s="28" t="str">
        <x:v>L.S.</x:v>
      </x:c>
      <x:c r="E15" s="28" t="n">
        <x:v>1</x:v>
      </x:c>
      <x:c r="F15" s="28" t="n">
        <x:v>2900</x:v>
      </x:c>
      <x:c r="G15" s="28" t="n">
        <x:f>ROUND(E15*F15,2)</x:f>
        <x:v>2900</x:v>
      </x:c>
    </x:row>
    <x:row r="16" ht="30" customHeight="1">
      <x:c r="A16" s="28" t="str">
        <x:v>Full-height wardrobe</x:v>
      </x:c>
      <x:c r="B16" s="28" t="str">
        <x:v>Carcass &amp; partitions</x:v>
      </x:c>
      <x:c r="C16" s="28" t="str">
        <x:v>18 mm prelam plywood</x:v>
      </x:c>
      <x:c r="D16" s="28" t="str">
        <x:v>Sq.Ft.</x:v>
      </x:c>
      <x:c r="E16" s="28" t="n">
        <x:v>162</x:v>
      </x:c>
      <x:c r="F16" s="28" t="n">
        <x:v>155</x:v>
      </x:c>
      <x:c r="G16" s="28" t="n">
        <x:f>ROUND(E16*F16,2)</x:f>
        <x:v>25110</x:v>
      </x:c>
    </x:row>
    <x:row r="17" ht="30" customHeight="1">
      <x:c r="A17" s="28" t="str">
        <x:v>Full-height wardrobe</x:v>
      </x:c>
      <x:c r="B17" s="28" t="str">
        <x:v>Shutter finish</x:v>
      </x:c>
      <x:c r="C17" s="28" t="str">
        <x:v>Laminate layer for shutters</x:v>
      </x:c>
      <x:c r="D17" s="28" t="str">
        <x:v>Sq.Ft.</x:v>
      </x:c>
      <x:c r="E17" s="28" t="n">
        <x:v>95</x:v>
      </x:c>
      <x:c r="F17" s="28" t="n">
        <x:v>85</x:v>
      </x:c>
      <x:c r="G17" s="28" t="n">
        <x:f>ROUND(E17*F17,2)</x:f>
        <x:v>8075</x:v>
      </x:c>
    </x:row>
    <x:row r="18" ht="30" customHeight="1">
      <x:c r="A18" s="28" t="str">
        <x:v>Full-height wardrobe</x:v>
      </x:c>
      <x:c r="B18" s="28" t="str">
        <x:v>Hinges</x:v>
      </x:c>
      <x:c r="C18" s="28" t="str">
        <x:v>Soft-close hinges</x:v>
      </x:c>
      <x:c r="D18" s="28" t="str">
        <x:v>Nos.</x:v>
      </x:c>
      <x:c r="E18" s="28" t="n">
        <x:v>14</x:v>
      </x:c>
      <x:c r="F18" s="28" t="n">
        <x:v>110</x:v>
      </x:c>
      <x:c r="G18" s="28" t="n">
        <x:f>ROUND(E18*F18,2)</x:f>
        <x:v>1540</x:v>
      </x:c>
    </x:row>
    <x:row r="19" ht="30" customHeight="1">
      <x:c r="A19" s="28" t="str">
        <x:v>Full-height wardrobe</x:v>
      </x:c>
      <x:c r="B19" s="28" t="str">
        <x:v>Hanger rods</x:v>
      </x:c>
      <x:c r="C19" s="28" t="str">
        <x:v>Aluminium oval section</x:v>
      </x:c>
      <x:c r="D19" s="28" t="str">
        <x:v>Nos.</x:v>
      </x:c>
      <x:c r="E19" s="28" t="n">
        <x:v>2</x:v>
      </x:c>
      <x:c r="F19" s="28" t="n">
        <x:v>450</x:v>
      </x:c>
      <x:c r="G19" s="28" t="n">
        <x:f>ROUND(E19*F19,2)</x:f>
        <x:v>900</x:v>
      </x:c>
    </x:row>
    <x:row r="20" ht="30" customHeight="1">
      <x:c r="A20" s="28" t="str">
        <x:v>Full-height wardrobe</x:v>
      </x:c>
      <x:c r="B20" s="28" t="str">
        <x:v>Fabrication</x:v>
      </x:c>
      <x:c r="C20" s="28" t="str">
        <x:v>Cutting, edge banding, assembly</x:v>
      </x:c>
      <x:c r="D20" s="28" t="str">
        <x:v>L.S.</x:v>
      </x:c>
      <x:c r="E20" s="28" t="n">
        <x:v>1</x:v>
      </x:c>
      <x:c r="F20" s="28" t="n">
        <x:v>7200</x:v>
      </x:c>
      <x:c r="G20" s="28" t="n">
        <x:f>ROUND(E20*F20,2)</x:f>
        <x:v>7200</x:v>
      </x:c>
    </x:row>
    <x:row r="21" ht="30" customHeight="1">
      <x:c r="A21" s="28" t="str">
        <x:v>Base cabinet</x:v>
      </x:c>
      <x:c r="B21" s="28" t="str">
        <x:v>BWP carcass</x:v>
      </x:c>
      <x:c r="C21" s="28" t="str">
        <x:v>18 mm BWP plywood</x:v>
      </x:c>
      <x:c r="D21" s="28" t="str">
        <x:v>Sq.Ft.</x:v>
      </x:c>
      <x:c r="E21" s="28" t="n">
        <x:v>95</x:v>
      </x:c>
      <x:c r="F21" s="28" t="n">
        <x:v>195</x:v>
      </x:c>
      <x:c r="G21" s="28" t="n">
        <x:f>ROUND(E21*F21,2)</x:f>
        <x:v>18525</x:v>
      </x:c>
    </x:row>
    <x:row r="22" ht="30" customHeight="1">
      <x:c r="A22" s="28" t="str">
        <x:v>Base cabinet</x:v>
      </x:c>
      <x:c r="B22" s="28" t="str">
        <x:v>Shutters</x:v>
      </x:c>
      <x:c r="C22" s="28" t="str">
        <x:v>18 mm ply + laminate</x:v>
      </x:c>
      <x:c r="D22" s="28" t="str">
        <x:v>Sq.Ft.</x:v>
      </x:c>
      <x:c r="E22" s="28" t="n">
        <x:v>45</x:v>
      </x:c>
      <x:c r="F22" s="28" t="n">
        <x:v>240</x:v>
      </x:c>
      <x:c r="G22" s="28" t="n">
        <x:f>ROUND(E22*F22,2)</x:f>
        <x:v>10800</x:v>
      </x:c>
    </x:row>
    <x:row r="23" ht="30" customHeight="1">
      <x:c r="A23" s="28" t="str">
        <x:v>Base cabinet</x:v>
      </x:c>
      <x:c r="B23" s="28" t="str">
        <x:v>Hinges</x:v>
      </x:c>
      <x:c r="C23" s="28" t="str">
        <x:v>Soft-close hinges</x:v>
      </x:c>
      <x:c r="D23" s="28" t="str">
        <x:v>Nos.</x:v>
      </x:c>
      <x:c r="E23" s="28" t="n">
        <x:v>12</x:v>
      </x:c>
      <x:c r="F23" s="28" t="n">
        <x:v>130</x:v>
      </x:c>
      <x:c r="G23" s="28" t="n">
        <x:f>ROUND(E23*F23,2)</x:f>
        <x:v>1560</x:v>
      </x:c>
    </x:row>
    <x:row r="24" ht="30" customHeight="1">
      <x:c r="A24" s="28" t="str">
        <x:v>Base cabinet</x:v>
      </x:c>
      <x:c r="B24" s="28" t="str">
        <x:v>Handles</x:v>
      </x:c>
      <x:c r="C24" s="28" t="str">
        <x:v>Aluminium pull handles</x:v>
      </x:c>
      <x:c r="D24" s="28" t="str">
        <x:v>Nos.</x:v>
      </x:c>
      <x:c r="E24" s="28" t="n">
        <x:v>6</x:v>
      </x:c>
      <x:c r="F24" s="28" t="n">
        <x:v>125</x:v>
      </x:c>
      <x:c r="G24" s="28" t="n">
        <x:f>ROUND(E24*F24,2)</x:f>
        <x:v>750</x:v>
      </x:c>
    </x:row>
    <x:row r="25" ht="30" customHeight="1">
      <x:c r="A25" s="28" t="str">
        <x:v>Base cabinet</x:v>
      </x:c>
      <x:c r="B25" s="28" t="str">
        <x:v>Skirting</x:v>
      </x:c>
      <x:c r="C25" s="28" t="str">
        <x:v>Aluminium adjustable legs &amp; plinth</x:v>
      </x:c>
      <x:c r="D25" s="28" t="str">
        <x:v>Rft.</x:v>
      </x:c>
      <x:c r="E25" s="28" t="n">
        <x:v>8.5</x:v>
      </x:c>
      <x:c r="F25" s="28" t="n">
        <x:v>180</x:v>
      </x:c>
      <x:c r="G25" s="28" t="n">
        <x:f>ROUND(E25*F25,2)</x:f>
        <x:v>1530</x:v>
      </x:c>
    </x:row>
    <x:row r="26" ht="30" customHeight="1">
      <x:c r="A26" s="28" t="str">
        <x:v>Base cabinet</x:v>
      </x:c>
      <x:c r="B26" s="28" t="str">
        <x:v>Fabrication</x:v>
      </x:c>
      <x:c r="C26" s="28" t="str">
        <x:v>Workshop cutting + installation-ready assembly</x:v>
      </x:c>
      <x:c r="D26" s="28" t="str">
        <x:v>L.S.</x:v>
      </x:c>
      <x:c r="E26" s="28" t="n">
        <x:v>1</x:v>
      </x:c>
      <x:c r="F26" s="28" t="n">
        <x:v>6000</x:v>
      </x:c>
      <x:c r="G26" s="28" t="n">
        <x:f>ROUND(E26*F26,2)</x:f>
        <x:v>6000</x:v>
      </x:c>
    </x:row>
  </x:sheetData>
  <x:mergeCells>
    <x:mergeCell ref="A1:G1"/>
    <x:mergeCell ref="A2:G2"/>
  </x:mergeCells>
  <x:pageMargins left="0.7" right="0.7" top="0.75" bottom="0.75" header="0.3" footer="0.3"/>
</x:worksheet>
</file>